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entral\06_SSOLOG\4_CODIR\4-13 Coronavirus\Fonds exceptionnel d'aide au paiement des loyers\Simulateur\"/>
    </mc:Choice>
  </mc:AlternateContent>
  <bookViews>
    <workbookView xWindow="0" yWindow="0" windowWidth="23040" windowHeight="9195"/>
  </bookViews>
  <sheets>
    <sheet name="Feuil1" sheetId="1" r:id="rId1"/>
  </sheets>
  <definedNames>
    <definedName name="OLE_LINK1" localSheetId="0">Feuil1!$A$7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10" i="1"/>
  <c r="N10" i="1"/>
  <c r="D43" i="1" l="1"/>
  <c r="D44" i="1"/>
  <c r="D45" i="1"/>
  <c r="D46" i="1"/>
  <c r="D47" i="1"/>
  <c r="D48" i="1"/>
  <c r="D42" i="1"/>
  <c r="F32" i="1" l="1"/>
  <c r="E32" i="1"/>
  <c r="C32" i="1" l="1"/>
  <c r="D32" i="1" l="1"/>
  <c r="C34" i="1" s="1"/>
  <c r="G32" i="1"/>
  <c r="H32" i="1"/>
  <c r="K11" i="1" l="1"/>
  <c r="K21" i="1" s="1"/>
  <c r="F34" i="1"/>
  <c r="N11" i="1" s="1"/>
  <c r="K22" i="1" s="1"/>
  <c r="K19" i="1" l="1"/>
  <c r="C35" i="1"/>
  <c r="K20" i="1" s="1"/>
  <c r="K26" i="1" l="1"/>
  <c r="K27" i="1" s="1"/>
  <c r="K28" i="1" s="1"/>
</calcChain>
</file>

<file path=xl/sharedStrings.xml><?xml version="1.0" encoding="utf-8"?>
<sst xmlns="http://schemas.openxmlformats.org/spreadsheetml/2006/main" count="92" uniqueCount="64">
  <si>
    <t>Pour les mois de décembre 2019, janvier 2020 et février 2020</t>
  </si>
  <si>
    <t>Revenu moyen mensuel en tant que travailleur indépendant</t>
  </si>
  <si>
    <t>R.S.A.</t>
  </si>
  <si>
    <t>Prime d’activité</t>
  </si>
  <si>
    <t xml:space="preserve">Prestations familiales </t>
  </si>
  <si>
    <t>AAH-pension d’invalidité</t>
  </si>
  <si>
    <t>Pension de retraite</t>
  </si>
  <si>
    <t>Pension de retraite complémentaire</t>
  </si>
  <si>
    <t>Pension alimentaire</t>
  </si>
  <si>
    <t>Aide au logement (AL/APL) même si payé au bailleur</t>
  </si>
  <si>
    <t>TOTAL des ressources du ménage avant la crise sanitaire</t>
  </si>
  <si>
    <t>Chaque montant doit être rempli dans la case qui correspond au type de ressource.</t>
  </si>
  <si>
    <t>Mois 1</t>
  </si>
  <si>
    <t>Mois 2</t>
  </si>
  <si>
    <t>Mois 3</t>
  </si>
  <si>
    <t>demandeur</t>
  </si>
  <si>
    <t>conjoint.e</t>
  </si>
  <si>
    <t>autres personnes vivant au foyer</t>
  </si>
  <si>
    <t xml:space="preserve">Salaire (net à payer) </t>
  </si>
  <si>
    <t xml:space="preserve">Indemnités chômage </t>
  </si>
  <si>
    <t>Indemnités journalières/ maternité/accident du travail</t>
  </si>
  <si>
    <t>Personnes vivant au foyer</t>
  </si>
  <si>
    <t>indiquez les mois (avril, mai, juin, juillet, aout)</t>
  </si>
  <si>
    <t>Autre(s) (précisez……..)</t>
  </si>
  <si>
    <r>
      <t>RESSOURCES NETTES MENSUELLES</t>
    </r>
    <r>
      <rPr>
        <b/>
        <sz val="10"/>
        <color rgb="FFFF0000"/>
        <rFont val="Arial"/>
        <family val="2"/>
      </rPr>
      <t xml:space="preserve"> AVANT</t>
    </r>
    <r>
      <rPr>
        <sz val="10"/>
        <color rgb="FFFF0000"/>
        <rFont val="Arial"/>
        <family val="2"/>
      </rPr>
      <t xml:space="preserve"> CONFINEMENT</t>
    </r>
  </si>
  <si>
    <r>
      <t xml:space="preserve">RESSOURCES NETTES MENSUELLES </t>
    </r>
    <r>
      <rPr>
        <b/>
        <sz val="10"/>
        <color rgb="FFFF0000"/>
        <rFont val="Arial"/>
        <family val="2"/>
      </rPr>
      <t>APRES</t>
    </r>
    <r>
      <rPr>
        <sz val="10"/>
        <color rgb="FFFF0000"/>
        <rFont val="Arial"/>
        <family val="2"/>
      </rPr>
      <t xml:space="preserve"> CONFINEMENT</t>
    </r>
  </si>
  <si>
    <t>toutes les ressources des personnes vivant au foyer sont prises en compte</t>
  </si>
  <si>
    <r>
      <t xml:space="preserve">Montant mensuel du loyer </t>
    </r>
    <r>
      <rPr>
        <i/>
        <sz val="10"/>
        <color theme="1"/>
        <rFont val="Arial"/>
        <family val="2"/>
      </rPr>
      <t>(charges comprises)</t>
    </r>
  </si>
  <si>
    <r>
      <t xml:space="preserve">Montant de l’aide au logement, AL ou APL </t>
    </r>
    <r>
      <rPr>
        <i/>
        <sz val="10"/>
        <color theme="1"/>
        <rFont val="Arial"/>
        <family val="2"/>
      </rPr>
      <t>(si vous en avez une)</t>
    </r>
  </si>
  <si>
    <t>Taux d’effort avant le confinement</t>
  </si>
  <si>
    <t>Le taux d’effort mesure la part de vos revenus que vous consacrez à votre loyer.</t>
  </si>
  <si>
    <r>
      <t xml:space="preserve">Moyenne des ressources disponibles sur trois mois
</t>
    </r>
    <r>
      <rPr>
        <sz val="10"/>
        <color theme="1"/>
        <rFont val="Arial"/>
        <family val="2"/>
      </rPr>
      <t>avant et apres le 17 mars 2020</t>
    </r>
  </si>
  <si>
    <t>Saisisez ici le montant de votre dette de loyer avant le 17 mars</t>
  </si>
  <si>
    <t>TABLEAU 3 : DETTES DE LOYERS AVANT LE 17 MARS</t>
  </si>
  <si>
    <t>Nombre de personnes qui habitent le logement</t>
  </si>
  <si>
    <t>Plafonds avant le confinement</t>
  </si>
  <si>
    <t>(moyenne de décembre 2019, janvier et février 2020)</t>
  </si>
  <si>
    <t>Plafonds après l’impact de la crise (moyenne sur trois mois consécutifs entre mars et novembre 2020)</t>
  </si>
  <si>
    <t>Une personne seule</t>
  </si>
  <si>
    <t>2 personnes</t>
  </si>
  <si>
    <t>3 personnes</t>
  </si>
  <si>
    <t>4 personnes</t>
  </si>
  <si>
    <t>5 personnes</t>
  </si>
  <si>
    <t>6 personnes</t>
  </si>
  <si>
    <t>Par personne supplémentaire</t>
  </si>
  <si>
    <r>
      <t xml:space="preserve">Montant mensuel du RLS  </t>
    </r>
    <r>
      <rPr>
        <i/>
        <sz val="10"/>
        <color theme="1"/>
        <rFont val="Arial"/>
        <family val="2"/>
      </rPr>
      <t>(si vous en avez un)</t>
    </r>
  </si>
  <si>
    <r>
      <t xml:space="preserve">Loyer résiduel </t>
    </r>
    <r>
      <rPr>
        <i/>
        <sz val="10"/>
        <color theme="1"/>
        <rFont val="Arial"/>
        <family val="2"/>
      </rPr>
      <t>(loyer charges comprises – RLS – aide au logement)</t>
    </r>
  </si>
  <si>
    <t>*Ce simulateur vous aide à savoir si vous pouvez demander cette aide, il ne vaut en aucun cas accord. Pour beneficier de l'aide, vous devez renvoyer votre dossier complet sur la boite structureXX</t>
  </si>
  <si>
    <t>SIMULATEUR D'AIDE EXCEPTIONNELLE AU PAIEMENT DES LOYERS*</t>
  </si>
  <si>
    <t>Saisisez ici le nombre de personnes vivant au foyer</t>
  </si>
  <si>
    <t>Variation des ressources</t>
  </si>
  <si>
    <t>Taux d'effort 1</t>
  </si>
  <si>
    <t>Taux d'effort 2</t>
  </si>
  <si>
    <t>Barème (voir barème de ressources ci-dessous)</t>
  </si>
  <si>
    <t>Quel montant pouvez vous avoir?**</t>
  </si>
  <si>
    <t>**sous reserve de l'instruction de votre dossier par le service solidarité logement, et de la véracité des informations saisies</t>
  </si>
  <si>
    <t>Vérification des critères</t>
  </si>
  <si>
    <t>TABLEAU 1 : VOS RESSOURCES</t>
  </si>
  <si>
    <t>TABLEAU 2 : VOTRE LOYER</t>
  </si>
  <si>
    <t>Pouvez-vous bénéficier de l'aide ?</t>
  </si>
  <si>
    <r>
      <t xml:space="preserve">Vos revenus disponibles ont baissé de  
</t>
    </r>
    <r>
      <rPr>
        <sz val="10"/>
        <color theme="1"/>
        <rFont val="Arial"/>
        <family val="2"/>
      </rPr>
      <t>Ce chiffre doit etre supérieur ou égal à 10%</t>
    </r>
  </si>
  <si>
    <t>AVANT CONFINEMENT</t>
  </si>
  <si>
    <t>APRES CONFINEMENT</t>
  </si>
  <si>
    <t>Dette inferieure à 1600 €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</si>
</sst>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4" tint="-0.249977111117893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4" tint="-0.249977111117893"/>
      <name val="Calibri"/>
      <family val="2"/>
      <scheme val="minor"/>
    </font>
    <font>
      <i/>
      <sz val="10"/>
      <color theme="4" tint="-0.249977111117893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4" tint="-0.249977111117893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4" tint="0.79998168889431442"/>
      <name val="Arial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0" fillId="3" borderId="0" xfId="0" applyFill="1"/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2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2" fillId="5" borderId="36" xfId="0" applyFont="1" applyFill="1" applyBorder="1" applyAlignment="1">
      <alignment vertical="center" wrapText="1"/>
    </xf>
    <xf numFmtId="0" fontId="3" fillId="5" borderId="37" xfId="0" applyFont="1" applyFill="1" applyBorder="1" applyAlignment="1">
      <alignment vertical="center" wrapText="1"/>
    </xf>
    <xf numFmtId="9" fontId="3" fillId="5" borderId="37" xfId="1" applyFont="1" applyFill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17" fillId="0" borderId="0" xfId="0" applyFont="1" applyBorder="1" applyAlignment="1">
      <alignment horizontal="center"/>
    </xf>
    <xf numFmtId="0" fontId="3" fillId="0" borderId="43" xfId="0" applyFont="1" applyBorder="1" applyAlignment="1">
      <alignment vertical="center" wrapText="1"/>
    </xf>
    <xf numFmtId="0" fontId="19" fillId="0" borderId="0" xfId="0" applyFont="1"/>
    <xf numFmtId="0" fontId="18" fillId="0" borderId="42" xfId="0" applyFont="1" applyBorder="1" applyAlignment="1">
      <alignment vertical="center" wrapText="1"/>
    </xf>
    <xf numFmtId="0" fontId="0" fillId="4" borderId="44" xfId="0" applyFont="1" applyFill="1" applyBorder="1"/>
    <xf numFmtId="0" fontId="0" fillId="4" borderId="41" xfId="0" applyFont="1" applyFill="1" applyBorder="1"/>
    <xf numFmtId="0" fontId="0" fillId="4" borderId="47" xfId="0" applyFont="1" applyFill="1" applyBorder="1"/>
    <xf numFmtId="0" fontId="0" fillId="4" borderId="33" xfId="0" applyFont="1" applyFill="1" applyBorder="1"/>
    <xf numFmtId="0" fontId="18" fillId="4" borderId="45" xfId="0" applyFont="1" applyFill="1" applyBorder="1" applyAlignment="1">
      <alignment horizontal="center"/>
    </xf>
    <xf numFmtId="0" fontId="3" fillId="0" borderId="48" xfId="0" applyFont="1" applyBorder="1" applyAlignment="1">
      <alignment vertical="center"/>
    </xf>
    <xf numFmtId="0" fontId="12" fillId="0" borderId="48" xfId="0" applyFont="1" applyBorder="1" applyAlignment="1">
      <alignment horizontal="center"/>
    </xf>
    <xf numFmtId="0" fontId="12" fillId="0" borderId="48" xfId="0" applyFont="1" applyBorder="1" applyAlignment="1">
      <alignment horizontal="center" vertical="center"/>
    </xf>
    <xf numFmtId="0" fontId="20" fillId="4" borderId="45" xfId="0" applyFont="1" applyFill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164" fontId="18" fillId="4" borderId="46" xfId="0" applyNumberFormat="1" applyFont="1" applyFill="1" applyBorder="1" applyAlignment="1">
      <alignment horizontal="center" vertical="center"/>
    </xf>
    <xf numFmtId="165" fontId="6" fillId="4" borderId="20" xfId="0" applyNumberFormat="1" applyFont="1" applyFill="1" applyBorder="1" applyAlignment="1">
      <alignment horizontal="center" vertical="center" wrapText="1"/>
    </xf>
    <xf numFmtId="165" fontId="6" fillId="4" borderId="10" xfId="0" applyNumberFormat="1" applyFont="1" applyFill="1" applyBorder="1" applyAlignment="1">
      <alignment horizontal="center" vertical="center" wrapText="1"/>
    </xf>
    <xf numFmtId="165" fontId="6" fillId="4" borderId="11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4" borderId="21" xfId="0" applyNumberFormat="1" applyFont="1" applyFill="1" applyBorder="1" applyAlignment="1">
      <alignment horizontal="center" vertical="center" wrapText="1"/>
    </xf>
    <xf numFmtId="165" fontId="6" fillId="4" borderId="12" xfId="0" applyNumberFormat="1" applyFont="1" applyFill="1" applyBorder="1" applyAlignment="1">
      <alignment horizontal="center" vertical="center" wrapText="1"/>
    </xf>
    <xf numFmtId="165" fontId="6" fillId="4" borderId="13" xfId="0" applyNumberFormat="1" applyFont="1" applyFill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165" fontId="3" fillId="0" borderId="31" xfId="2" applyNumberFormat="1" applyFont="1" applyBorder="1" applyAlignment="1">
      <alignment vertical="center" wrapText="1"/>
    </xf>
    <xf numFmtId="165" fontId="6" fillId="0" borderId="33" xfId="0" applyNumberFormat="1" applyFont="1" applyBorder="1" applyAlignment="1">
      <alignment horizontal="center" vertical="center" wrapText="1"/>
    </xf>
    <xf numFmtId="0" fontId="2" fillId="0" borderId="0" xfId="0" applyFont="1"/>
    <xf numFmtId="0" fontId="21" fillId="4" borderId="45" xfId="0" applyFont="1" applyFill="1" applyBorder="1" applyAlignment="1">
      <alignment horizontal="center"/>
    </xf>
    <xf numFmtId="164" fontId="21" fillId="4" borderId="46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22" fillId="0" borderId="30" xfId="0" applyFont="1" applyBorder="1"/>
    <xf numFmtId="0" fontId="12" fillId="3" borderId="38" xfId="0" applyFont="1" applyFill="1" applyBorder="1" applyAlignment="1">
      <alignment vertical="center" wrapText="1"/>
    </xf>
    <xf numFmtId="9" fontId="3" fillId="3" borderId="39" xfId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5" fontId="2" fillId="4" borderId="24" xfId="0" applyNumberFormat="1" applyFont="1" applyFill="1" applyBorder="1" applyAlignment="1">
      <alignment horizontal="center" vertical="center"/>
    </xf>
    <xf numFmtId="165" fontId="2" fillId="4" borderId="25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/>
    </xf>
    <xf numFmtId="9" fontId="2" fillId="4" borderId="26" xfId="1" applyFont="1" applyFill="1" applyBorder="1" applyAlignment="1">
      <alignment horizontal="center" vertical="center"/>
    </xf>
    <xf numFmtId="9" fontId="2" fillId="4" borderId="27" xfId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3">
    <cellStyle name="Monétaire" xfId="2" builtinId="4"/>
    <cellStyle name="Normal" xfId="0" builtinId="0"/>
    <cellStyle name="Pourcentage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topLeftCell="A7" zoomScale="90" zoomScaleNormal="90" workbookViewId="0">
      <selection activeCell="J23" sqref="J23"/>
    </sheetView>
  </sheetViews>
  <sheetFormatPr baseColWidth="10" defaultRowHeight="15" x14ac:dyDescent="0.25"/>
  <cols>
    <col min="1" max="1" width="26" customWidth="1"/>
    <col min="2" max="2" width="24.28515625" customWidth="1"/>
    <col min="3" max="3" width="14.5703125" customWidth="1"/>
    <col min="9" max="9" width="6.7109375" customWidth="1"/>
    <col min="10" max="10" width="58.5703125" customWidth="1"/>
    <col min="11" max="11" width="15.28515625" bestFit="1" customWidth="1"/>
    <col min="13" max="13" width="61.5703125" bestFit="1" customWidth="1"/>
  </cols>
  <sheetData>
    <row r="1" spans="1:14" ht="31.9" customHeight="1" thickBot="1" x14ac:dyDescent="0.3">
      <c r="A1" s="68" t="s">
        <v>48</v>
      </c>
      <c r="B1" s="69"/>
      <c r="C1" s="69"/>
      <c r="D1" s="69"/>
      <c r="E1" s="69"/>
      <c r="F1" s="69"/>
      <c r="G1" s="69"/>
      <c r="H1" s="69"/>
    </row>
    <row r="2" spans="1:14" ht="27" customHeight="1" thickBot="1" x14ac:dyDescent="0.3">
      <c r="A2" s="70" t="s">
        <v>47</v>
      </c>
      <c r="B2" s="71"/>
      <c r="C2" s="71"/>
      <c r="D2" s="71"/>
      <c r="E2" s="71"/>
      <c r="F2" s="71"/>
      <c r="G2" s="71"/>
      <c r="H2" s="71"/>
      <c r="J2" s="31" t="s">
        <v>49</v>
      </c>
      <c r="K2" s="29"/>
    </row>
    <row r="3" spans="1:14" ht="27.6" customHeight="1" thickBot="1" x14ac:dyDescent="0.3">
      <c r="A3" s="72" t="s">
        <v>57</v>
      </c>
      <c r="B3" s="72"/>
      <c r="C3" s="72"/>
      <c r="D3" s="72"/>
      <c r="E3" s="72"/>
      <c r="F3" s="72"/>
      <c r="G3" s="72"/>
      <c r="H3" s="72"/>
    </row>
    <row r="4" spans="1:14" ht="38.25" customHeight="1" x14ac:dyDescent="0.25">
      <c r="A4" s="81" t="s">
        <v>11</v>
      </c>
      <c r="B4" s="79" t="s">
        <v>26</v>
      </c>
      <c r="C4" s="73" t="s">
        <v>24</v>
      </c>
      <c r="D4" s="74"/>
      <c r="E4" s="75"/>
      <c r="F4" s="73" t="s">
        <v>25</v>
      </c>
      <c r="G4" s="74"/>
      <c r="H4" s="75"/>
      <c r="J4" s="16" t="s">
        <v>58</v>
      </c>
    </row>
    <row r="5" spans="1:14" ht="26.45" customHeight="1" thickBot="1" x14ac:dyDescent="0.3">
      <c r="A5" s="82"/>
      <c r="B5" s="80"/>
      <c r="C5" s="76" t="s">
        <v>0</v>
      </c>
      <c r="D5" s="77"/>
      <c r="E5" s="78"/>
      <c r="F5" s="76" t="s">
        <v>22</v>
      </c>
      <c r="G5" s="77"/>
      <c r="H5" s="78"/>
    </row>
    <row r="6" spans="1:14" ht="16.5" thickBot="1" x14ac:dyDescent="0.3">
      <c r="A6" s="1"/>
      <c r="B6" s="4" t="s">
        <v>21</v>
      </c>
      <c r="C6" s="2">
        <v>43800</v>
      </c>
      <c r="D6" s="2">
        <v>43831</v>
      </c>
      <c r="E6" s="2">
        <v>43862</v>
      </c>
      <c r="F6" s="2" t="s">
        <v>12</v>
      </c>
      <c r="G6" s="2" t="s">
        <v>13</v>
      </c>
      <c r="H6" s="2" t="s">
        <v>14</v>
      </c>
      <c r="J6" s="63" t="s">
        <v>61</v>
      </c>
      <c r="M6" s="63" t="s">
        <v>62</v>
      </c>
    </row>
    <row r="7" spans="1:14" ht="19.899999999999999" customHeight="1" x14ac:dyDescent="0.25">
      <c r="A7" s="66" t="s">
        <v>18</v>
      </c>
      <c r="B7" s="12" t="s">
        <v>15</v>
      </c>
      <c r="C7" s="43"/>
      <c r="D7" s="44"/>
      <c r="E7" s="45"/>
      <c r="F7" s="44"/>
      <c r="G7" s="44"/>
      <c r="H7" s="45"/>
      <c r="J7" s="18" t="s">
        <v>27</v>
      </c>
      <c r="K7" s="19"/>
      <c r="M7" s="18" t="s">
        <v>27</v>
      </c>
      <c r="N7" s="19"/>
    </row>
    <row r="8" spans="1:14" ht="19.899999999999999" customHeight="1" x14ac:dyDescent="0.25">
      <c r="A8" s="67"/>
      <c r="B8" s="7" t="s">
        <v>16</v>
      </c>
      <c r="C8" s="46"/>
      <c r="D8" s="47"/>
      <c r="E8" s="48"/>
      <c r="F8" s="47"/>
      <c r="G8" s="47"/>
      <c r="H8" s="48"/>
      <c r="J8" s="20" t="s">
        <v>45</v>
      </c>
      <c r="K8" s="21"/>
      <c r="M8" s="20" t="s">
        <v>45</v>
      </c>
      <c r="N8" s="21"/>
    </row>
    <row r="9" spans="1:14" ht="19.899999999999999" customHeight="1" x14ac:dyDescent="0.25">
      <c r="A9" s="67"/>
      <c r="B9" s="7" t="s">
        <v>17</v>
      </c>
      <c r="C9" s="46"/>
      <c r="D9" s="47"/>
      <c r="E9" s="48"/>
      <c r="F9" s="47"/>
      <c r="G9" s="47"/>
      <c r="H9" s="48"/>
      <c r="J9" s="20" t="s">
        <v>28</v>
      </c>
      <c r="K9" s="21"/>
      <c r="M9" s="20" t="s">
        <v>28</v>
      </c>
      <c r="N9" s="21"/>
    </row>
    <row r="10" spans="1:14" ht="22.5" customHeight="1" x14ac:dyDescent="0.25">
      <c r="A10" s="67" t="s">
        <v>1</v>
      </c>
      <c r="B10" s="13" t="s">
        <v>15</v>
      </c>
      <c r="C10" s="49"/>
      <c r="D10" s="50"/>
      <c r="E10" s="51"/>
      <c r="F10" s="50"/>
      <c r="G10" s="50"/>
      <c r="H10" s="51"/>
      <c r="J10" s="22" t="s">
        <v>46</v>
      </c>
      <c r="K10" s="23">
        <f>K7-K8-K9</f>
        <v>0</v>
      </c>
      <c r="M10" s="22" t="s">
        <v>46</v>
      </c>
      <c r="N10" s="23">
        <f>N7-N8-N9</f>
        <v>0</v>
      </c>
    </row>
    <row r="11" spans="1:14" ht="19.899999999999999" customHeight="1" x14ac:dyDescent="0.25">
      <c r="A11" s="67"/>
      <c r="B11" s="7" t="s">
        <v>16</v>
      </c>
      <c r="C11" s="46"/>
      <c r="D11" s="47"/>
      <c r="E11" s="48"/>
      <c r="F11" s="47"/>
      <c r="G11" s="47"/>
      <c r="H11" s="48"/>
      <c r="J11" s="22" t="s">
        <v>29</v>
      </c>
      <c r="K11" s="24" t="e">
        <f>K10/C34</f>
        <v>#DIV/0!</v>
      </c>
      <c r="M11" s="22" t="s">
        <v>29</v>
      </c>
      <c r="N11" s="24" t="e">
        <f>N10/F34</f>
        <v>#DIV/0!</v>
      </c>
    </row>
    <row r="12" spans="1:14" ht="19.899999999999999" customHeight="1" thickBot="1" x14ac:dyDescent="0.3">
      <c r="A12" s="67"/>
      <c r="B12" s="7" t="s">
        <v>17</v>
      </c>
      <c r="C12" s="46"/>
      <c r="D12" s="47"/>
      <c r="E12" s="48"/>
      <c r="F12" s="47"/>
      <c r="G12" s="47"/>
      <c r="H12" s="48"/>
      <c r="J12" s="64"/>
      <c r="K12" s="65"/>
      <c r="M12" s="64"/>
      <c r="N12" s="65"/>
    </row>
    <row r="13" spans="1:14" ht="19.899999999999999" customHeight="1" x14ac:dyDescent="0.25">
      <c r="A13" s="67" t="s">
        <v>19</v>
      </c>
      <c r="B13" s="13" t="s">
        <v>15</v>
      </c>
      <c r="C13" s="49"/>
      <c r="D13" s="50"/>
      <c r="E13" s="51"/>
      <c r="F13" s="50"/>
      <c r="G13" s="50"/>
      <c r="H13" s="51"/>
      <c r="J13" s="15" t="s">
        <v>30</v>
      </c>
    </row>
    <row r="14" spans="1:14" ht="19.899999999999999" customHeight="1" x14ac:dyDescent="0.25">
      <c r="A14" s="67"/>
      <c r="B14" s="7" t="s">
        <v>16</v>
      </c>
      <c r="C14" s="46"/>
      <c r="D14" s="47"/>
      <c r="E14" s="48"/>
      <c r="F14" s="47"/>
      <c r="G14" s="47"/>
      <c r="H14" s="48"/>
    </row>
    <row r="15" spans="1:14" ht="19.899999999999999" customHeight="1" thickBot="1" x14ac:dyDescent="0.3">
      <c r="A15" s="67"/>
      <c r="B15" s="7" t="s">
        <v>17</v>
      </c>
      <c r="C15" s="46"/>
      <c r="D15" s="47"/>
      <c r="E15" s="48"/>
      <c r="F15" s="47"/>
      <c r="G15" s="47"/>
      <c r="H15" s="48"/>
      <c r="J15" s="17" t="s">
        <v>33</v>
      </c>
    </row>
    <row r="16" spans="1:14" ht="19.899999999999999" customHeight="1" thickBot="1" x14ac:dyDescent="0.3">
      <c r="A16" s="67" t="s">
        <v>20</v>
      </c>
      <c r="B16" s="13" t="s">
        <v>15</v>
      </c>
      <c r="C16" s="49"/>
      <c r="D16" s="50"/>
      <c r="E16" s="51"/>
      <c r="F16" s="50"/>
      <c r="G16" s="50"/>
      <c r="H16" s="51"/>
      <c r="J16" s="14" t="s">
        <v>32</v>
      </c>
      <c r="K16" s="57"/>
    </row>
    <row r="17" spans="1:11" ht="19.899999999999999" customHeight="1" x14ac:dyDescent="0.25">
      <c r="A17" s="67"/>
      <c r="B17" s="7" t="s">
        <v>16</v>
      </c>
      <c r="C17" s="46"/>
      <c r="D17" s="47"/>
      <c r="E17" s="48"/>
      <c r="F17" s="47"/>
      <c r="G17" s="47"/>
      <c r="H17" s="48"/>
    </row>
    <row r="18" spans="1:11" ht="19.899999999999999" customHeight="1" x14ac:dyDescent="0.25">
      <c r="A18" s="67" t="s">
        <v>5</v>
      </c>
      <c r="B18" s="13" t="s">
        <v>15</v>
      </c>
      <c r="C18" s="49"/>
      <c r="D18" s="50"/>
      <c r="E18" s="51"/>
      <c r="F18" s="50"/>
      <c r="G18" s="50"/>
      <c r="H18" s="51"/>
      <c r="J18" s="15" t="s">
        <v>56</v>
      </c>
    </row>
    <row r="19" spans="1:11" ht="19.899999999999999" customHeight="1" x14ac:dyDescent="0.25">
      <c r="A19" s="67"/>
      <c r="B19" s="7" t="s">
        <v>16</v>
      </c>
      <c r="C19" s="46"/>
      <c r="D19" s="47"/>
      <c r="E19" s="48"/>
      <c r="F19" s="47"/>
      <c r="G19" s="47"/>
      <c r="H19" s="48"/>
      <c r="J19" s="37" t="s">
        <v>53</v>
      </c>
      <c r="K19" s="38" t="str">
        <f>IF(OR(
AND(K2=1,C34&lt;=C42,F34&lt;=D42),
AND(K2=2,C34&lt;=C43,F34&lt;=D43),
AND(K2=3,C34&lt;=C44,F34&lt;=D44),
AND(K2=4,C34&lt;=C45,F34&lt;=D45),
AND(K2=5,C34&lt;=C46,F34&lt;=D46),
AND(K2=6,C34&lt;=C47,F34&lt;=D47),
AND(K2=7,C34&lt;=(C47+C48),F34&lt;=(D47+D48)),
AND(K2=8,C34&lt;=(C47+C48+C48),F34&lt;=(D47+D48+D48)),
AND(K2=9,C34&lt;=(C47+C48+C48+C48),F34&lt;=(D47+D48+D48+D48)),
AND(K2=10,C34&lt;=(C47+C48+C48+C48+C48),F34&lt;=(D47+D48+D48+D48+D48))),
"OUI","NON")</f>
        <v>NON</v>
      </c>
    </row>
    <row r="20" spans="1:11" ht="19.899999999999999" customHeight="1" x14ac:dyDescent="0.25">
      <c r="A20" s="67" t="s">
        <v>6</v>
      </c>
      <c r="B20" s="13" t="s">
        <v>15</v>
      </c>
      <c r="C20" s="49"/>
      <c r="D20" s="50"/>
      <c r="E20" s="51"/>
      <c r="F20" s="50"/>
      <c r="G20" s="50"/>
      <c r="H20" s="51"/>
      <c r="J20" s="37" t="s">
        <v>50</v>
      </c>
      <c r="K20" s="38" t="e">
        <f>IF(C35&lt;=-0.1,"OUI","NON")</f>
        <v>#DIV/0!</v>
      </c>
    </row>
    <row r="21" spans="1:11" ht="19.899999999999999" customHeight="1" x14ac:dyDescent="0.25">
      <c r="A21" s="67"/>
      <c r="B21" s="7" t="s">
        <v>16</v>
      </c>
      <c r="C21" s="46"/>
      <c r="D21" s="47"/>
      <c r="E21" s="48"/>
      <c r="F21" s="47"/>
      <c r="G21" s="47"/>
      <c r="H21" s="48"/>
      <c r="J21" s="37" t="s">
        <v>51</v>
      </c>
      <c r="K21" s="38" t="e">
        <f>IF(K11&gt;=0.15,"OUI","NON")</f>
        <v>#DIV/0!</v>
      </c>
    </row>
    <row r="22" spans="1:11" ht="19.899999999999999" customHeight="1" x14ac:dyDescent="0.25">
      <c r="A22" s="6" t="s">
        <v>2</v>
      </c>
      <c r="B22" s="13" t="s">
        <v>15</v>
      </c>
      <c r="C22" s="49"/>
      <c r="D22" s="50"/>
      <c r="E22" s="51"/>
      <c r="F22" s="50"/>
      <c r="G22" s="50"/>
      <c r="H22" s="51"/>
      <c r="J22" s="37" t="s">
        <v>52</v>
      </c>
      <c r="K22" s="38" t="e">
        <f>IF(N11&gt;=0.25,"OUI","NON")</f>
        <v>#DIV/0!</v>
      </c>
    </row>
    <row r="23" spans="1:11" ht="19.899999999999999" customHeight="1" x14ac:dyDescent="0.25">
      <c r="A23" s="6" t="s">
        <v>3</v>
      </c>
      <c r="B23" s="13" t="s">
        <v>15</v>
      </c>
      <c r="C23" s="49"/>
      <c r="D23" s="50"/>
      <c r="E23" s="51"/>
      <c r="F23" s="50"/>
      <c r="G23" s="50"/>
      <c r="H23" s="51"/>
      <c r="J23" s="37" t="s">
        <v>63</v>
      </c>
      <c r="K23" s="39" t="str">
        <f>IF(K16="","#DIV/0!",IF(K16&lt;=1600,"OUI","NON"))</f>
        <v>#DIV/0!</v>
      </c>
    </row>
    <row r="24" spans="1:11" ht="19.899999999999999" customHeight="1" thickBot="1" x14ac:dyDescent="0.3">
      <c r="A24" s="6" t="s">
        <v>4</v>
      </c>
      <c r="B24" s="13" t="s">
        <v>15</v>
      </c>
      <c r="C24" s="49"/>
      <c r="D24" s="50"/>
      <c r="E24" s="51"/>
      <c r="F24" s="50"/>
      <c r="G24" s="50"/>
      <c r="H24" s="51"/>
    </row>
    <row r="25" spans="1:11" ht="19.899999999999999" customHeight="1" x14ac:dyDescent="0.25">
      <c r="A25" s="95" t="s">
        <v>7</v>
      </c>
      <c r="B25" s="13" t="s">
        <v>15</v>
      </c>
      <c r="C25" s="49"/>
      <c r="D25" s="50"/>
      <c r="E25" s="51"/>
      <c r="F25" s="50"/>
      <c r="G25" s="50"/>
      <c r="H25" s="51"/>
      <c r="J25" s="32"/>
      <c r="K25" s="33"/>
    </row>
    <row r="26" spans="1:11" ht="19.899999999999999" customHeight="1" x14ac:dyDescent="0.25">
      <c r="A26" s="96"/>
      <c r="B26" s="7" t="s">
        <v>16</v>
      </c>
      <c r="C26" s="46"/>
      <c r="D26" s="47"/>
      <c r="E26" s="48"/>
      <c r="F26" s="47"/>
      <c r="G26" s="47"/>
      <c r="H26" s="48"/>
      <c r="J26" s="40" t="s">
        <v>59</v>
      </c>
      <c r="K26" s="41" t="e">
        <f>IF(OR(AND(K19="OUI",K20="OUI",K21="OUI",K23="OUI"),(AND(K19="OUI",K20="OUI",K22="OUI",K23="OUI"))),"OUI","NON")</f>
        <v>#DIV/0!</v>
      </c>
    </row>
    <row r="27" spans="1:11" ht="19.899999999999999" customHeight="1" x14ac:dyDescent="0.25">
      <c r="A27" s="95" t="s">
        <v>8</v>
      </c>
      <c r="B27" s="13" t="s">
        <v>15</v>
      </c>
      <c r="C27" s="49"/>
      <c r="D27" s="50"/>
      <c r="E27" s="51"/>
      <c r="F27" s="50"/>
      <c r="G27" s="50"/>
      <c r="H27" s="51"/>
      <c r="J27" s="60" t="s">
        <v>54</v>
      </c>
      <c r="K27" s="61" t="e">
        <f>IF(K26="OUI",K7*20%*3,0)</f>
        <v>#DIV/0!</v>
      </c>
    </row>
    <row r="28" spans="1:11" ht="19.899999999999999" customHeight="1" x14ac:dyDescent="0.25">
      <c r="A28" s="96"/>
      <c r="B28" s="7" t="s">
        <v>16</v>
      </c>
      <c r="C28" s="46"/>
      <c r="D28" s="47"/>
      <c r="E28" s="48"/>
      <c r="F28" s="47"/>
      <c r="G28" s="47"/>
      <c r="H28" s="48"/>
      <c r="J28" s="36" t="s">
        <v>54</v>
      </c>
      <c r="K28" s="42" t="e">
        <f>IF(K27&gt;K10*3,K10*3,K27)</f>
        <v>#DIV/0!</v>
      </c>
    </row>
    <row r="29" spans="1:11" ht="27" customHeight="1" thickBot="1" x14ac:dyDescent="0.3">
      <c r="A29" s="6" t="s">
        <v>9</v>
      </c>
      <c r="B29" s="13" t="s">
        <v>15</v>
      </c>
      <c r="C29" s="49"/>
      <c r="D29" s="50"/>
      <c r="E29" s="51"/>
      <c r="F29" s="50"/>
      <c r="G29" s="50"/>
      <c r="H29" s="51"/>
      <c r="J29" s="34"/>
      <c r="K29" s="35"/>
    </row>
    <row r="30" spans="1:11" ht="19.899999999999999" customHeight="1" x14ac:dyDescent="0.25">
      <c r="A30" s="95" t="s">
        <v>23</v>
      </c>
      <c r="B30" s="13" t="s">
        <v>15</v>
      </c>
      <c r="C30" s="49"/>
      <c r="D30" s="50"/>
      <c r="E30" s="51"/>
      <c r="F30" s="50"/>
      <c r="G30" s="50"/>
      <c r="H30" s="51"/>
      <c r="J30" s="30" t="s">
        <v>55</v>
      </c>
    </row>
    <row r="31" spans="1:11" ht="19.899999999999999" customHeight="1" thickBot="1" x14ac:dyDescent="0.3">
      <c r="A31" s="97"/>
      <c r="B31" s="8" t="s">
        <v>16</v>
      </c>
      <c r="C31" s="52"/>
      <c r="D31" s="53"/>
      <c r="E31" s="54"/>
      <c r="F31" s="53"/>
      <c r="G31" s="53"/>
      <c r="H31" s="54"/>
      <c r="K31" s="28"/>
    </row>
    <row r="32" spans="1:11" ht="43.9" customHeight="1" thickBot="1" x14ac:dyDescent="0.3">
      <c r="A32" s="3" t="s">
        <v>10</v>
      </c>
      <c r="B32" s="5"/>
      <c r="C32" s="55">
        <f>SUM(C7:C31)</f>
        <v>0</v>
      </c>
      <c r="D32" s="55">
        <f t="shared" ref="D32:H32" si="0">SUM(D7:D31)</f>
        <v>0</v>
      </c>
      <c r="E32" s="55">
        <f>SUM(E7:E31)</f>
        <v>0</v>
      </c>
      <c r="F32" s="55">
        <f>SUM(F7:F31)</f>
        <v>0</v>
      </c>
      <c r="G32" s="55">
        <f t="shared" si="0"/>
        <v>0</v>
      </c>
      <c r="H32" s="55">
        <f t="shared" si="0"/>
        <v>0</v>
      </c>
      <c r="J32" s="59"/>
    </row>
    <row r="33" spans="1:8" s="11" customFormat="1" ht="9.6" customHeight="1" thickBot="1" x14ac:dyDescent="0.3">
      <c r="A33" s="9"/>
      <c r="B33" s="10"/>
      <c r="C33" s="56"/>
      <c r="D33" s="56"/>
      <c r="E33" s="56"/>
      <c r="F33" s="56"/>
      <c r="G33" s="56"/>
      <c r="H33" s="56"/>
    </row>
    <row r="34" spans="1:8" ht="30.6" customHeight="1" x14ac:dyDescent="0.25">
      <c r="A34" s="89" t="s">
        <v>31</v>
      </c>
      <c r="B34" s="90"/>
      <c r="C34" s="83">
        <f>(C32+D32+E32)/3</f>
        <v>0</v>
      </c>
      <c r="D34" s="83"/>
      <c r="E34" s="83"/>
      <c r="F34" s="83">
        <f>(F32+G32+H32)/3</f>
        <v>0</v>
      </c>
      <c r="G34" s="83"/>
      <c r="H34" s="84"/>
    </row>
    <row r="35" spans="1:8" ht="34.9" customHeight="1" thickBot="1" x14ac:dyDescent="0.3">
      <c r="A35" s="91" t="s">
        <v>60</v>
      </c>
      <c r="B35" s="92"/>
      <c r="C35" s="93" t="e">
        <f>(F34-C34)/C34</f>
        <v>#DIV/0!</v>
      </c>
      <c r="D35" s="93"/>
      <c r="E35" s="93"/>
      <c r="F35" s="93"/>
      <c r="G35" s="93"/>
      <c r="H35" s="94"/>
    </row>
    <row r="39" spans="1:8" ht="15.75" thickBot="1" x14ac:dyDescent="0.3"/>
    <row r="40" spans="1:8" ht="56.45" customHeight="1" x14ac:dyDescent="0.25">
      <c r="B40" s="85" t="s">
        <v>34</v>
      </c>
      <c r="C40" s="25" t="s">
        <v>35</v>
      </c>
      <c r="D40" s="87" t="s">
        <v>37</v>
      </c>
    </row>
    <row r="41" spans="1:8" ht="48.75" thickBot="1" x14ac:dyDescent="0.3">
      <c r="B41" s="86"/>
      <c r="C41" s="26" t="s">
        <v>36</v>
      </c>
      <c r="D41" s="88"/>
    </row>
    <row r="42" spans="1:8" ht="15.75" thickBot="1" x14ac:dyDescent="0.3">
      <c r="B42" s="27" t="s">
        <v>38</v>
      </c>
      <c r="C42" s="58">
        <v>1320</v>
      </c>
      <c r="D42" s="58">
        <f>C42-(C42*0.1)</f>
        <v>1188</v>
      </c>
    </row>
    <row r="43" spans="1:8" ht="15.75" thickBot="1" x14ac:dyDescent="0.3">
      <c r="B43" s="27" t="s">
        <v>39</v>
      </c>
      <c r="C43" s="58">
        <v>2152</v>
      </c>
      <c r="D43" s="58">
        <f t="shared" ref="D43:D48" si="1">C43-(C43*0.1)</f>
        <v>1936.8</v>
      </c>
    </row>
    <row r="44" spans="1:8" ht="15.75" thickBot="1" x14ac:dyDescent="0.3">
      <c r="B44" s="27" t="s">
        <v>40</v>
      </c>
      <c r="C44" s="58">
        <v>2820</v>
      </c>
      <c r="D44" s="58">
        <f t="shared" si="1"/>
        <v>2538</v>
      </c>
    </row>
    <row r="45" spans="1:8" ht="15.75" thickBot="1" x14ac:dyDescent="0.3">
      <c r="B45" s="27" t="s">
        <v>41</v>
      </c>
      <c r="C45" s="58">
        <v>3087</v>
      </c>
      <c r="D45" s="58">
        <f t="shared" si="1"/>
        <v>2778.3</v>
      </c>
    </row>
    <row r="46" spans="1:8" ht="15.75" thickBot="1" x14ac:dyDescent="0.3">
      <c r="B46" s="27" t="s">
        <v>42</v>
      </c>
      <c r="C46" s="58">
        <v>3672</v>
      </c>
      <c r="D46" s="58">
        <f t="shared" si="1"/>
        <v>3304.8</v>
      </c>
    </row>
    <row r="47" spans="1:8" ht="15.75" thickBot="1" x14ac:dyDescent="0.3">
      <c r="B47" s="27" t="s">
        <v>43</v>
      </c>
      <c r="C47" s="58">
        <v>4134</v>
      </c>
      <c r="D47" s="58">
        <f t="shared" si="1"/>
        <v>3720.6</v>
      </c>
    </row>
    <row r="48" spans="1:8" ht="24.75" thickBot="1" x14ac:dyDescent="0.3">
      <c r="B48" s="27" t="s">
        <v>44</v>
      </c>
      <c r="C48" s="58">
        <v>461</v>
      </c>
      <c r="D48" s="58">
        <f t="shared" si="1"/>
        <v>414.9</v>
      </c>
      <c r="F48" s="62"/>
    </row>
  </sheetData>
  <mergeCells count="25">
    <mergeCell ref="A20:A21"/>
    <mergeCell ref="C34:E34"/>
    <mergeCell ref="F34:H34"/>
    <mergeCell ref="B40:B41"/>
    <mergeCell ref="D40:D41"/>
    <mergeCell ref="A34:B34"/>
    <mergeCell ref="A35:B35"/>
    <mergeCell ref="C35:H35"/>
    <mergeCell ref="A25:A26"/>
    <mergeCell ref="A27:A28"/>
    <mergeCell ref="A30:A31"/>
    <mergeCell ref="A1:H1"/>
    <mergeCell ref="A2:H2"/>
    <mergeCell ref="A3:H3"/>
    <mergeCell ref="F4:H4"/>
    <mergeCell ref="F5:H5"/>
    <mergeCell ref="B4:B5"/>
    <mergeCell ref="A4:A5"/>
    <mergeCell ref="C4:E4"/>
    <mergeCell ref="C5:E5"/>
    <mergeCell ref="A7:A9"/>
    <mergeCell ref="A10:A12"/>
    <mergeCell ref="A13:A15"/>
    <mergeCell ref="A16:A17"/>
    <mergeCell ref="A18:A19"/>
  </mergeCells>
  <conditionalFormatting sqref="K26">
    <cfRule type="cellIs" dxfId="3" priority="2" operator="equal">
      <formula>"NON ELIGIBLE"</formula>
    </cfRule>
    <cfRule type="cellIs" dxfId="2" priority="4" operator="equal">
      <formula>"ELIGIBLE"</formula>
    </cfRule>
  </conditionalFormatting>
  <conditionalFormatting sqref="K19:K23">
    <cfRule type="cellIs" dxfId="1" priority="1" operator="equal">
      <formula>"NON"</formula>
    </cfRule>
    <cfRule type="cellIs" dxfId="0" priority="3" operator="equal">
      <formula>"OUI"</formula>
    </cfRule>
  </conditionalFormatting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Feuil1!OLE_LINK1</vt:lpstr>
    </vt:vector>
  </TitlesOfParts>
  <Company>Conseil Departemental de la Seine Saint Denis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Fily</dc:creator>
  <cp:lastModifiedBy>Aline Abauzit</cp:lastModifiedBy>
  <dcterms:created xsi:type="dcterms:W3CDTF">2020-06-22T09:38:43Z</dcterms:created>
  <dcterms:modified xsi:type="dcterms:W3CDTF">2020-09-30T12:55:37Z</dcterms:modified>
</cp:coreProperties>
</file>